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xport-address-token-0xde741b4f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<sst xmlns="http://schemas.openxmlformats.org/spreadsheetml/2006/main" count="326" uniqueCount="114">
  <si>
    <t xml:space="preserve">Txhash</t>
  </si>
  <si>
    <t xml:space="preserve">DateTime</t>
  </si>
  <si>
    <t xml:space="preserve">TokenName</t>
  </si>
  <si>
    <t xml:space="preserve">TokenSymbol</t>
  </si>
  <si>
    <t xml:space="preserve">Value</t>
  </si>
  <si>
    <t xml:space="preserve">ContractAddress</t>
  </si>
  <si>
    <t xml:space="preserve">Category</t>
  </si>
  <si>
    <t xml:space="preserve">avg price</t>
  </si>
  <si>
    <t xml:space="preserve">From</t>
  </si>
  <si>
    <t xml:space="preserve">To</t>
  </si>
  <si>
    <t xml:space="preserve">0xabc4e0b13a5d6fc556543232ab6414c757df35909e66b9364af564b35ffd7ee0</t>
  </si>
  <si>
    <t xml:space="preserve">2022-01-04 20:32:22</t>
  </si>
  <si>
    <t xml:space="preserve">USD Coin</t>
  </si>
  <si>
    <t xml:space="preserve">USDC</t>
  </si>
  <si>
    <t xml:space="preserve">0xa0b86991c6218b36c1d19d4a2e9eb0ce3606eb48</t>
  </si>
  <si>
    <t xml:space="preserve">Income out of token sales</t>
  </si>
  <si>
    <t xml:space="preserve">0xc4218226a5406aa721eaebc2d9da9564aedd7777</t>
  </si>
  <si>
    <t xml:space="preserve">0xde741b4fab764ff019c9ee5a3d972efe5e1c1b96</t>
  </si>
  <si>
    <t xml:space="preserve">0x55bf01d995cda1b27d02669f1604568ed2553ef80efe00a2be455824ec643573</t>
  </si>
  <si>
    <t xml:space="preserve">2022-01-04 20:56:30</t>
  </si>
  <si>
    <t xml:space="preserve">0xc5d6fb3e33c55e367932f4adc62f4f3177ef95eb3c907923fc42bf3b2f4f70ec</t>
  </si>
  <si>
    <t xml:space="preserve">2022-01-04 21:09:16</t>
  </si>
  <si>
    <t xml:space="preserve">0x2faf487a4414fe77e2327f0bf4ae2a264a776ad2</t>
  </si>
  <si>
    <t xml:space="preserve">0x8aa77e42393ec9127c98e582dcf5413801b600e6ac3d02258e915e3d85e2bd86</t>
  </si>
  <si>
    <t xml:space="preserve">2022-01-05 19:50:05</t>
  </si>
  <si>
    <t xml:space="preserve">Merit Circle</t>
  </si>
  <si>
    <t xml:space="preserve">MC</t>
  </si>
  <si>
    <t xml:space="preserve">0x949d48eca67b17269629c7194f4b727d4ef9e5d6</t>
  </si>
  <si>
    <t xml:space="preserve">Buyback</t>
  </si>
  <si>
    <t xml:space="preserve">0x0000000000007f150bd6f54c40a34d7c3d5e9f56</t>
  </si>
  <si>
    <t xml:space="preserve">0xfc164283c84246177ed819f77e08f8eda8125d425b32e86e2e6549dc14fafe45</t>
  </si>
  <si>
    <t xml:space="preserve">2022-01-05 19:52:31</t>
  </si>
  <si>
    <t xml:space="preserve">0x8d163e47284f6a7065fd19ca4d0ef68bd355c299eaea1afc15fab3d0c25c4a3c</t>
  </si>
  <si>
    <t xml:space="preserve">2022-01-05 19:57:57</t>
  </si>
  <si>
    <t xml:space="preserve">0xb9b9b9c61b2822074cda3e9cfb4489d5e60b17cac333db5ddf7459934237ee9b</t>
  </si>
  <si>
    <t xml:space="preserve">2022-01-06 09:36:10</t>
  </si>
  <si>
    <t xml:space="preserve">0xfcd99b4d077a7f6293ed051eea322a2ceb615ab595cd0c6d26d489eb89fcd681</t>
  </si>
  <si>
    <t xml:space="preserve">2022-01-06 09:36:47</t>
  </si>
  <si>
    <t xml:space="preserve">0x911605012f87a3017322c81fcb4c90ada7c09116</t>
  </si>
  <si>
    <t xml:space="preserve">0x164e74d69e306cdb6ebf47b371934d85e8f8cb6afde330b23c8da99da8d6cbd0</t>
  </si>
  <si>
    <t xml:space="preserve">2022-01-08 21:51:10</t>
  </si>
  <si>
    <t xml:space="preserve">0xccb63225a7b19dcf66717e4d40c9a72b39331d61</t>
  </si>
  <si>
    <t xml:space="preserve">0xe099459b1b7289e08eb2f91a9cddc1b484f10b70a852887e0629cc1957a69767</t>
  </si>
  <si>
    <t xml:space="preserve">2022-01-20 10:04:26</t>
  </si>
  <si>
    <t xml:space="preserve">0x28c6c06298d514db089934071355e5743bf21d60</t>
  </si>
  <si>
    <t xml:space="preserve">0x83d19b32dd9a007c8007179394f9c9601654f2c6ec1d0f978e455db0d35c5f9a</t>
  </si>
  <si>
    <t xml:space="preserve">2022-01-27 20:07:36</t>
  </si>
  <si>
    <t xml:space="preserve">0x0573de2c7d1aea8ed80cb6577d8d39bbd8244a02140d79b573e85821597f6e56</t>
  </si>
  <si>
    <t xml:space="preserve">2022-01-27 20:16:46</t>
  </si>
  <si>
    <t xml:space="preserve">BURN $MC</t>
  </si>
  <si>
    <t xml:space="preserve">0x80e1dc8b02e0d44bfc15e7f839a56c19d9d81a04</t>
  </si>
  <si>
    <t xml:space="preserve">0x03ead063572235b0536256f13a600b3c425eac2635459680733a3fcc927a858d</t>
  </si>
  <si>
    <t xml:space="preserve">2022-01-27 20:17:47</t>
  </si>
  <si>
    <t xml:space="preserve">Transfer to DAO Treasury</t>
  </si>
  <si>
    <t xml:space="preserve">0x7e9e4c0876b2102f33a1d82117cc73b7fddd0032</t>
  </si>
  <si>
    <t xml:space="preserve">0xf26b80071484bce8e285b864f6e102ec550ea99a3e5bb6faacad732d620ce9ea</t>
  </si>
  <si>
    <t xml:space="preserve">2022-01-27 20:21:28</t>
  </si>
  <si>
    <t xml:space="preserve">0x88e6a0c2ddd26feeb64f039a2c41296fcb3f5640</t>
  </si>
  <si>
    <t xml:space="preserve">0x496e6c7265a99e93a3f60bdb49c6ac0d87d6b1571fd4e50e0eded5705b7ab22f</t>
  </si>
  <si>
    <t xml:space="preserve">2022-01-27 20:22:40</t>
  </si>
  <si>
    <t xml:space="preserve">ETH Buyback</t>
  </si>
  <si>
    <t xml:space="preserve">0x1d22397edfc4edf622d692050635bfc1febf1404</t>
  </si>
  <si>
    <t xml:space="preserve">Wrapped Ether</t>
  </si>
  <si>
    <t xml:space="preserve">WETH</t>
  </si>
  <si>
    <t xml:space="preserve">0xc02aaa39b223fe8d0a0e5c4f27ead9083c756cc2</t>
  </si>
  <si>
    <t xml:space="preserve">0xae30466f4ffe7b5f7591f79bb5af7f68d59af5456262b0a33e1b6799eb34a4bc</t>
  </si>
  <si>
    <t xml:space="preserve">2022-01-27 20:24:36</t>
  </si>
  <si>
    <t xml:space="preserve">BTC  Buyback</t>
  </si>
  <si>
    <t xml:space="preserve">0x0000006daea1723962647b7e189d311d757fb793</t>
  </si>
  <si>
    <t xml:space="preserve">Wrapped BTC</t>
  </si>
  <si>
    <t xml:space="preserve">WBTC</t>
  </si>
  <si>
    <t xml:space="preserve">0x2260fac5e5542a773aa44fbcfedf7c193bc2c599</t>
  </si>
  <si>
    <t xml:space="preserve">0xa9d7b51f8a2cedd1c9118fb22a243fd80e2b88513c8b7a7ca113e59d67179868</t>
  </si>
  <si>
    <t xml:space="preserve">2022-01-27 20:25:26</t>
  </si>
  <si>
    <t xml:space="preserve">0x29424c0e85ddc63781b72ad000b6f61c86b66ff8fc949ff3ae5035cc2c2d0504</t>
  </si>
  <si>
    <t xml:space="preserve">2022-01-27 20:30:35</t>
  </si>
  <si>
    <t xml:space="preserve">0x7858e59e0c01ea06df3af3d20ac7b0003275d4bf</t>
  </si>
  <si>
    <t xml:space="preserve">0xe5e97a0e56350ae0e2012c148868d8e7e592f8e6057463761a6dbb65bdd14466</t>
  </si>
  <si>
    <t xml:space="preserve">2022-01-27 20:42:12</t>
  </si>
  <si>
    <t xml:space="preserve">0xb506e8ae4c9e06672d5a3d93866d7ffd4adb465345373d915cef3a885fd74cb0</t>
  </si>
  <si>
    <t xml:space="preserve">2022-01-27 20:42:54</t>
  </si>
  <si>
    <t xml:space="preserve">0x6b53e5301f8d4236e1e2ab3f26ee5da68be65bb7f7cefbfc506b1f38f21bd144</t>
  </si>
  <si>
    <t xml:space="preserve">2022-01-27 20:43:21</t>
  </si>
  <si>
    <t xml:space="preserve">0x3416cf6c708da44db2624d63ea0aaef7113527c6</t>
  </si>
  <si>
    <t xml:space="preserve">0x9db9e0e53058c89e5b94e29621a205198648425b</t>
  </si>
  <si>
    <t xml:space="preserve">0x027ef982c07e64e0c3a5926975cb0252060f9f7214193c6ecf379df20821bb3d</t>
  </si>
  <si>
    <t xml:space="preserve">2022-01-27 20:44:16</t>
  </si>
  <si>
    <t xml:space="preserve">0x397ff1542f962076d0bfe58ea045ffa2d347aca0</t>
  </si>
  <si>
    <t xml:space="preserve">0x41b91881a5d69da8fe3dd469e82cdd49047ce9a90ad8dfc9e376dc6aba03d62e</t>
  </si>
  <si>
    <t xml:space="preserve">2022-01-27 20:48:54</t>
  </si>
  <si>
    <t xml:space="preserve">0x220bda5c8994804ac96ebe4df184d25e5c2196d4</t>
  </si>
  <si>
    <t xml:space="preserve">0x1111111254fb6c44bac0bed2854e76f90643097d</t>
  </si>
  <si>
    <t xml:space="preserve">0x257e6fddd80a628974a63c33a23c6b2800a8f142b8d7732952d6ed60b6a46833</t>
  </si>
  <si>
    <t xml:space="preserve">2022-01-27 20:50:32</t>
  </si>
  <si>
    <t xml:space="preserve">0xd302decc1c004074652685eb1b6f30a475a56ca040ef9d5b17687c296a8154c7</t>
  </si>
  <si>
    <t xml:space="preserve">2022-01-27 20:53:53</t>
  </si>
  <si>
    <t xml:space="preserve">0x004f87baffffadb2a839e79471379435206cdffee428edf8e57e20b66cad4123</t>
  </si>
  <si>
    <t xml:space="preserve">2022-01-27 20:54:09</t>
  </si>
  <si>
    <t xml:space="preserve">0x471f7675d1bff06e42150d07ef1bcdfa11f2891f506646b4c560f76538d3911d</t>
  </si>
  <si>
    <t xml:space="preserve">2022-02-01 17:17:15</t>
  </si>
  <si>
    <t xml:space="preserve">0xb064753318a51cf942fe512a8ca8bbc2d7f9de60</t>
  </si>
  <si>
    <t xml:space="preserve">0x80d4a92c64ee1dbf367b5e514f296805ba0819b8b5419b3ecfc00d2d78f99e9a</t>
  </si>
  <si>
    <t xml:space="preserve">2022-02-01 21:36:47</t>
  </si>
  <si>
    <t xml:space="preserve">0xe32d00169a41f4588b587f18518cbbd3bd927dbb</t>
  </si>
  <si>
    <t xml:space="preserve">0x6f06a65bd03ea711b46d9d5671e3a38c27d6f4fe130a8441cb5d36e76a62e915</t>
  </si>
  <si>
    <t xml:space="preserve">2022-02-06 19:40:39</t>
  </si>
  <si>
    <t xml:space="preserve">Total income during the month out of tokensales:</t>
  </si>
  <si>
    <t xml:space="preserve">Total $MC token bought back during the month:</t>
  </si>
  <si>
    <t xml:space="preserve">Total $MC tokens send back to the treasury:</t>
  </si>
  <si>
    <t xml:space="preserve">Total $MC tokens left to be burned:</t>
  </si>
  <si>
    <t xml:space="preserve">Total USDC send back to the treasury:</t>
  </si>
  <si>
    <t xml:space="preserve">Total USDC used to buy wBTC+ETH</t>
  </si>
  <si>
    <t xml:space="preserve">Total USDC used to buyback $MC tokens for the treasury:</t>
  </si>
  <si>
    <t xml:space="preserve">Total USDC used to buyback $MC tokens for burning: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</si>
</sst>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09][$$]#,##0.00;[RED]\-[$$]#,##0.00"/>
    <numFmt numFmtId="167" formatCode="[$-409]#,##0"/>
    <numFmt numFmtId="168" formatCode="#,##0"/>
    <numFmt numFmtId="169" formatCode="[$$-409]#,##0;[RED]\-[$$-409]#,##0"/>
    <numFmt numFmtId="170" formatCode="0%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3" activeCellId="0" sqref="E53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63.55"/>
    <col collapsed="false" customWidth="true" hidden="false" outlineLevel="0" max="2" min="2" style="0" width="17.96"/>
    <col collapsed="false" customWidth="true" hidden="false" outlineLevel="0" max="3" min="3" style="0" width="13.52"/>
    <col collapsed="false" customWidth="true" hidden="false" outlineLevel="0" max="4" min="4" style="0" width="12.56"/>
    <col collapsed="false" customWidth="true" hidden="false" outlineLevel="0" max="5" min="5" style="0" width="16.71"/>
    <col collapsed="false" customWidth="true" hidden="false" outlineLevel="0" max="8" min="6" style="0" width="42.4"/>
    <col collapsed="false" customWidth="true" hidden="true" outlineLevel="0" max="9" min="9" style="0" width="42.4"/>
    <col collapsed="false" customWidth="true" hidden="true" outlineLevel="0" max="10" min="10" style="0" width="40.61"/>
    <col collapsed="false" customWidth="true" hidden="false" outlineLevel="0" max="11" min="11" style="0" width="16.71"/>
    <col collapsed="false" customWidth="true" hidden="false" outlineLevel="0" max="12" min="12" style="0" width="42.4"/>
    <col collapsed="false" customWidth="true" hidden="false" outlineLevel="0" max="13" min="13" style="0" width="13.52"/>
    <col collapsed="false" customWidth="true" hidden="false" outlineLevel="0" max="14" min="14" style="0" width="12.56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" hidden="false" customHeight="false" outlineLevel="0" collapsed="false">
      <c r="A2" s="0" t="s">
        <v>10</v>
      </c>
      <c r="B2" s="1" t="s">
        <v>11</v>
      </c>
      <c r="C2" s="0" t="s">
        <v>12</v>
      </c>
      <c r="D2" s="0" t="s">
        <v>13</v>
      </c>
      <c r="E2" s="0" t="n">
        <v>116600</v>
      </c>
      <c r="F2" s="0" t="s">
        <v>14</v>
      </c>
      <c r="G2" s="2" t="s">
        <v>15</v>
      </c>
      <c r="I2" s="0" t="s">
        <v>16</v>
      </c>
      <c r="J2" s="0" t="s">
        <v>17</v>
      </c>
    </row>
    <row r="3" customFormat="false" ht="12.8" hidden="false" customHeight="false" outlineLevel="0" collapsed="false">
      <c r="A3" s="0" t="s">
        <v>18</v>
      </c>
      <c r="B3" s="1" t="s">
        <v>19</v>
      </c>
      <c r="C3" s="0" t="s">
        <v>12</v>
      </c>
      <c r="D3" s="0" t="s">
        <v>13</v>
      </c>
      <c r="E3" s="0" t="n">
        <v>102371</v>
      </c>
      <c r="F3" s="0" t="s">
        <v>14</v>
      </c>
      <c r="G3" s="2" t="s">
        <v>15</v>
      </c>
      <c r="I3" s="0" t="s">
        <v>16</v>
      </c>
      <c r="J3" s="0" t="s">
        <v>17</v>
      </c>
    </row>
    <row r="4" customFormat="false" ht="12.8" hidden="false" customHeight="false" outlineLevel="0" collapsed="false">
      <c r="A4" s="0" t="s">
        <v>20</v>
      </c>
      <c r="B4" s="1" t="s">
        <v>21</v>
      </c>
      <c r="C4" s="0" t="s">
        <v>12</v>
      </c>
      <c r="D4" s="0" t="s">
        <v>13</v>
      </c>
      <c r="E4" s="0" t="n">
        <v>132268.927332</v>
      </c>
      <c r="F4" s="0" t="s">
        <v>14</v>
      </c>
      <c r="G4" s="2" t="s">
        <v>15</v>
      </c>
      <c r="I4" s="0" t="s">
        <v>22</v>
      </c>
      <c r="J4" s="0" t="s">
        <v>17</v>
      </c>
    </row>
    <row r="5" customFormat="false" ht="12.8" hidden="false" customHeight="false" outlineLevel="0" collapsed="false">
      <c r="A5" s="0" t="s">
        <v>23</v>
      </c>
      <c r="B5" s="1" t="s">
        <v>24</v>
      </c>
      <c r="C5" s="0" t="s">
        <v>25</v>
      </c>
      <c r="D5" s="0" t="s">
        <v>26</v>
      </c>
      <c r="E5" s="0" t="n">
        <v>33651.6190872192</v>
      </c>
      <c r="F5" s="0" t="s">
        <v>27</v>
      </c>
      <c r="G5" s="3" t="s">
        <v>28</v>
      </c>
      <c r="H5" s="4" t="n">
        <f aca="false">+E6/E5</f>
        <v>4.85000000178258</v>
      </c>
      <c r="I5" s="0" t="s">
        <v>29</v>
      </c>
      <c r="J5" s="0" t="s">
        <v>17</v>
      </c>
    </row>
    <row r="6" customFormat="false" ht="12.8" hidden="false" customHeight="false" outlineLevel="0" collapsed="false">
      <c r="A6" s="0" t="s">
        <v>23</v>
      </c>
      <c r="B6" s="1" t="s">
        <v>24</v>
      </c>
      <c r="C6" s="0" t="s">
        <v>12</v>
      </c>
      <c r="D6" s="0" t="s">
        <v>13</v>
      </c>
      <c r="E6" s="0" t="n">
        <v>163210.352633</v>
      </c>
      <c r="F6" s="0" t="s">
        <v>14</v>
      </c>
      <c r="G6" s="3"/>
      <c r="H6" s="3"/>
      <c r="I6" s="0" t="s">
        <v>17</v>
      </c>
      <c r="J6" s="0" t="s">
        <v>29</v>
      </c>
    </row>
    <row r="7" customFormat="false" ht="12.8" hidden="false" customHeight="false" outlineLevel="0" collapsed="false">
      <c r="A7" s="0" t="s">
        <v>30</v>
      </c>
      <c r="B7" s="1" t="s">
        <v>31</v>
      </c>
      <c r="C7" s="0" t="s">
        <v>25</v>
      </c>
      <c r="D7" s="0" t="s">
        <v>26</v>
      </c>
      <c r="E7" s="0" t="n">
        <v>21983.9924649987</v>
      </c>
      <c r="F7" s="0" t="s">
        <v>27</v>
      </c>
      <c r="G7" s="3" t="s">
        <v>28</v>
      </c>
      <c r="H7" s="4" t="n">
        <f aca="false">+E8/E7</f>
        <v>4.85000000180841</v>
      </c>
      <c r="I7" s="0" t="s">
        <v>29</v>
      </c>
      <c r="J7" s="0" t="s">
        <v>17</v>
      </c>
    </row>
    <row r="8" customFormat="false" ht="12.8" hidden="false" customHeight="false" outlineLevel="0" collapsed="false">
      <c r="A8" s="0" t="s">
        <v>30</v>
      </c>
      <c r="B8" s="1" t="s">
        <v>31</v>
      </c>
      <c r="C8" s="0" t="s">
        <v>12</v>
      </c>
      <c r="D8" s="0" t="s">
        <v>13</v>
      </c>
      <c r="E8" s="0" t="n">
        <v>106622.363495</v>
      </c>
      <c r="F8" s="0" t="s">
        <v>14</v>
      </c>
      <c r="G8" s="3"/>
      <c r="H8" s="3"/>
      <c r="I8" s="0" t="s">
        <v>17</v>
      </c>
      <c r="J8" s="0" t="s">
        <v>29</v>
      </c>
    </row>
    <row r="9" customFormat="false" ht="12.8" hidden="false" customHeight="false" outlineLevel="0" collapsed="false">
      <c r="A9" s="0" t="s">
        <v>32</v>
      </c>
      <c r="B9" s="1" t="s">
        <v>33</v>
      </c>
      <c r="C9" s="0" t="s">
        <v>25</v>
      </c>
      <c r="D9" s="0" t="s">
        <v>26</v>
      </c>
      <c r="E9" s="0" t="n">
        <v>16548.080846021</v>
      </c>
      <c r="F9" s="0" t="s">
        <v>27</v>
      </c>
      <c r="G9" s="3" t="s">
        <v>28</v>
      </c>
      <c r="H9" s="4" t="n">
        <f aca="false">+E10/E9</f>
        <v>4.85000000180072</v>
      </c>
      <c r="I9" s="0" t="s">
        <v>29</v>
      </c>
      <c r="J9" s="0" t="s">
        <v>17</v>
      </c>
    </row>
    <row r="10" customFormat="false" ht="12.8" hidden="false" customHeight="false" outlineLevel="0" collapsed="false">
      <c r="A10" s="0" t="s">
        <v>32</v>
      </c>
      <c r="B10" s="1" t="s">
        <v>33</v>
      </c>
      <c r="C10" s="0" t="s">
        <v>12</v>
      </c>
      <c r="D10" s="0" t="s">
        <v>13</v>
      </c>
      <c r="E10" s="0" t="n">
        <v>80258.192133</v>
      </c>
      <c r="F10" s="0" t="s">
        <v>14</v>
      </c>
      <c r="G10" s="3"/>
      <c r="H10" s="3"/>
      <c r="I10" s="0" t="s">
        <v>17</v>
      </c>
      <c r="J10" s="0" t="s">
        <v>29</v>
      </c>
    </row>
    <row r="11" customFormat="false" ht="12.8" hidden="false" customHeight="false" outlineLevel="0" collapsed="false">
      <c r="A11" s="0" t="s">
        <v>34</v>
      </c>
      <c r="B11" s="1" t="s">
        <v>35</v>
      </c>
      <c r="C11" s="0" t="s">
        <v>12</v>
      </c>
      <c r="D11" s="0" t="s">
        <v>13</v>
      </c>
      <c r="E11" s="0" t="n">
        <v>26625.075871</v>
      </c>
      <c r="F11" s="0" t="s">
        <v>14</v>
      </c>
      <c r="G11" s="2" t="s">
        <v>15</v>
      </c>
      <c r="I11" s="0" t="s">
        <v>22</v>
      </c>
      <c r="J11" s="0" t="s">
        <v>17</v>
      </c>
    </row>
    <row r="12" customFormat="false" ht="12.8" hidden="false" customHeight="false" outlineLevel="0" collapsed="false">
      <c r="A12" s="0" t="s">
        <v>36</v>
      </c>
      <c r="B12" s="1" t="s">
        <v>37</v>
      </c>
      <c r="C12" s="0" t="s">
        <v>25</v>
      </c>
      <c r="D12" s="0" t="s">
        <v>26</v>
      </c>
      <c r="E12" s="0" t="n">
        <v>5130.0694778734</v>
      </c>
      <c r="F12" s="0" t="s">
        <v>27</v>
      </c>
      <c r="G12" s="3" t="s">
        <v>28</v>
      </c>
      <c r="H12" s="4" t="n">
        <f aca="false">+E13/E12</f>
        <v>4.85000000162065</v>
      </c>
      <c r="I12" s="0" t="s">
        <v>38</v>
      </c>
      <c r="J12" s="0" t="s">
        <v>17</v>
      </c>
    </row>
    <row r="13" customFormat="false" ht="12.8" hidden="false" customHeight="false" outlineLevel="0" collapsed="false">
      <c r="A13" s="0" t="s">
        <v>36</v>
      </c>
      <c r="B13" s="1" t="s">
        <v>37</v>
      </c>
      <c r="C13" s="0" t="s">
        <v>12</v>
      </c>
      <c r="D13" s="0" t="s">
        <v>13</v>
      </c>
      <c r="E13" s="0" t="n">
        <v>24880.836976</v>
      </c>
      <c r="F13" s="0" t="s">
        <v>14</v>
      </c>
      <c r="G13" s="3"/>
      <c r="H13" s="3"/>
      <c r="I13" s="0" t="s">
        <v>17</v>
      </c>
      <c r="J13" s="0" t="s">
        <v>38</v>
      </c>
    </row>
    <row r="14" customFormat="false" ht="12.8" hidden="false" customHeight="false" outlineLevel="0" collapsed="false">
      <c r="A14" s="0" t="s">
        <v>39</v>
      </c>
      <c r="B14" s="1" t="s">
        <v>40</v>
      </c>
      <c r="C14" s="0" t="s">
        <v>25</v>
      </c>
      <c r="D14" s="0" t="s">
        <v>26</v>
      </c>
      <c r="E14" s="0" t="n">
        <v>14663.677153055</v>
      </c>
      <c r="F14" s="0" t="s">
        <v>27</v>
      </c>
      <c r="G14" s="2" t="s">
        <v>15</v>
      </c>
      <c r="H14" s="4"/>
      <c r="I14" s="0" t="s">
        <v>41</v>
      </c>
      <c r="J14" s="0" t="s">
        <v>17</v>
      </c>
    </row>
    <row r="15" customFormat="false" ht="12.8" hidden="false" customHeight="false" outlineLevel="0" collapsed="false">
      <c r="A15" s="0" t="s">
        <v>42</v>
      </c>
      <c r="B15" s="1" t="s">
        <v>43</v>
      </c>
      <c r="C15" s="0" t="s">
        <v>12</v>
      </c>
      <c r="D15" s="0" t="s">
        <v>13</v>
      </c>
      <c r="E15" s="0" t="n">
        <v>12827</v>
      </c>
      <c r="F15" s="0" t="s">
        <v>14</v>
      </c>
      <c r="G15" s="2" t="s">
        <v>15</v>
      </c>
      <c r="H15" s="4"/>
      <c r="I15" s="0" t="s">
        <v>44</v>
      </c>
      <c r="J15" s="0" t="s">
        <v>17</v>
      </c>
    </row>
    <row r="16" customFormat="false" ht="12.8" hidden="false" customHeight="false" outlineLevel="0" collapsed="false">
      <c r="A16" s="0" t="s">
        <v>45</v>
      </c>
      <c r="B16" s="1" t="s">
        <v>46</v>
      </c>
      <c r="C16" s="0" t="s">
        <v>12</v>
      </c>
      <c r="D16" s="0" t="s">
        <v>13</v>
      </c>
      <c r="E16" s="0" t="n">
        <v>500000</v>
      </c>
      <c r="F16" s="0" t="s">
        <v>14</v>
      </c>
      <c r="G16" s="2" t="s">
        <v>15</v>
      </c>
      <c r="I16" s="0" t="s">
        <v>22</v>
      </c>
      <c r="J16" s="0" t="s">
        <v>17</v>
      </c>
    </row>
    <row r="17" customFormat="false" ht="12.8" hidden="false" customHeight="false" outlineLevel="0" collapsed="false">
      <c r="A17" s="0" t="s">
        <v>47</v>
      </c>
      <c r="B17" s="1" t="s">
        <v>48</v>
      </c>
      <c r="C17" s="0" t="s">
        <v>25</v>
      </c>
      <c r="D17" s="0" t="s">
        <v>26</v>
      </c>
      <c r="E17" s="0" t="n">
        <v>26699</v>
      </c>
      <c r="F17" s="0" t="s">
        <v>27</v>
      </c>
      <c r="G17" s="2" t="s">
        <v>49</v>
      </c>
      <c r="I17" s="0" t="s">
        <v>17</v>
      </c>
      <c r="J17" s="0" t="s">
        <v>50</v>
      </c>
    </row>
    <row r="18" customFormat="false" ht="12.8" hidden="false" customHeight="false" outlineLevel="0" collapsed="false">
      <c r="A18" s="0" t="s">
        <v>51</v>
      </c>
      <c r="B18" s="1" t="s">
        <v>52</v>
      </c>
      <c r="C18" s="0" t="s">
        <v>25</v>
      </c>
      <c r="D18" s="0" t="s">
        <v>26</v>
      </c>
      <c r="E18" s="0" t="n">
        <v>106796.599269747</v>
      </c>
      <c r="F18" s="0" t="s">
        <v>27</v>
      </c>
      <c r="G18" s="2" t="s">
        <v>53</v>
      </c>
      <c r="I18" s="0" t="s">
        <v>17</v>
      </c>
      <c r="J18" s="0" t="s">
        <v>54</v>
      </c>
    </row>
    <row r="19" customFormat="false" ht="12.8" hidden="false" customHeight="false" outlineLevel="0" collapsed="false">
      <c r="A19" s="0" t="s">
        <v>55</v>
      </c>
      <c r="B19" s="1" t="s">
        <v>56</v>
      </c>
      <c r="C19" s="0" t="s">
        <v>12</v>
      </c>
      <c r="D19" s="0" t="s">
        <v>13</v>
      </c>
      <c r="E19" s="0" t="n">
        <v>77358</v>
      </c>
      <c r="F19" s="0" t="s">
        <v>14</v>
      </c>
      <c r="G19" s="3" t="s">
        <v>28</v>
      </c>
      <c r="H19" s="4" t="n">
        <f aca="false">+E19/E20</f>
        <v>2.08364965505628</v>
      </c>
      <c r="I19" s="0" t="s">
        <v>17</v>
      </c>
      <c r="J19" s="0" t="s">
        <v>57</v>
      </c>
    </row>
    <row r="20" customFormat="false" ht="12.8" hidden="false" customHeight="false" outlineLevel="0" collapsed="false">
      <c r="A20" s="0" t="s">
        <v>55</v>
      </c>
      <c r="B20" s="1" t="s">
        <v>56</v>
      </c>
      <c r="C20" s="0" t="s">
        <v>25</v>
      </c>
      <c r="D20" s="0" t="s">
        <v>26</v>
      </c>
      <c r="E20" s="0" t="n">
        <v>37126.2029642457</v>
      </c>
      <c r="F20" s="0" t="s">
        <v>27</v>
      </c>
      <c r="G20" s="3"/>
      <c r="H20" s="3"/>
      <c r="I20" s="0" t="s">
        <v>41</v>
      </c>
      <c r="J20" s="0" t="s">
        <v>17</v>
      </c>
    </row>
    <row r="21" customFormat="false" ht="12.8" hidden="false" customHeight="false" outlineLevel="0" collapsed="false">
      <c r="A21" s="0" t="s">
        <v>58</v>
      </c>
      <c r="B21" s="1" t="s">
        <v>59</v>
      </c>
      <c r="C21" s="0" t="s">
        <v>12</v>
      </c>
      <c r="D21" s="0" t="s">
        <v>13</v>
      </c>
      <c r="E21" s="0" t="n">
        <v>12893</v>
      </c>
      <c r="F21" s="0" t="s">
        <v>14</v>
      </c>
      <c r="G21" s="3" t="s">
        <v>60</v>
      </c>
      <c r="I21" s="0" t="s">
        <v>17</v>
      </c>
      <c r="J21" s="0" t="s">
        <v>61</v>
      </c>
    </row>
    <row r="22" customFormat="false" ht="12.8" hidden="false" customHeight="false" outlineLevel="0" collapsed="false">
      <c r="A22" s="0" t="s">
        <v>58</v>
      </c>
      <c r="B22" s="1" t="s">
        <v>59</v>
      </c>
      <c r="C22" s="0" t="s">
        <v>62</v>
      </c>
      <c r="D22" s="0" t="s">
        <v>63</v>
      </c>
      <c r="E22" s="0" t="n">
        <v>5.42790024</v>
      </c>
      <c r="F22" s="0" t="s">
        <v>64</v>
      </c>
      <c r="G22" s="3"/>
      <c r="I22" s="0" t="s">
        <v>61</v>
      </c>
      <c r="J22" s="0" t="s">
        <v>17</v>
      </c>
    </row>
    <row r="23" customFormat="false" ht="12.8" hidden="false" customHeight="false" outlineLevel="0" collapsed="false">
      <c r="A23" s="0" t="s">
        <v>65</v>
      </c>
      <c r="B23" s="1" t="s">
        <v>66</v>
      </c>
      <c r="C23" s="0" t="s">
        <v>12</v>
      </c>
      <c r="D23" s="0" t="s">
        <v>13</v>
      </c>
      <c r="E23" s="0" t="n">
        <v>12893</v>
      </c>
      <c r="F23" s="0" t="s">
        <v>14</v>
      </c>
      <c r="G23" s="3" t="s">
        <v>67</v>
      </c>
      <c r="I23" s="0" t="s">
        <v>17</v>
      </c>
      <c r="J23" s="0" t="s">
        <v>68</v>
      </c>
    </row>
    <row r="24" customFormat="false" ht="12.8" hidden="false" customHeight="false" outlineLevel="0" collapsed="false">
      <c r="A24" s="0" t="s">
        <v>65</v>
      </c>
      <c r="B24" s="1" t="s">
        <v>66</v>
      </c>
      <c r="C24" s="0" t="s">
        <v>69</v>
      </c>
      <c r="D24" s="0" t="s">
        <v>70</v>
      </c>
      <c r="E24" s="0" t="n">
        <v>0.35564006</v>
      </c>
      <c r="F24" s="0" t="s">
        <v>71</v>
      </c>
      <c r="G24" s="3"/>
      <c r="I24" s="0" t="s">
        <v>68</v>
      </c>
      <c r="J24" s="0" t="s">
        <v>17</v>
      </c>
    </row>
    <row r="25" customFormat="false" ht="12.8" hidden="false" customHeight="false" outlineLevel="0" collapsed="false">
      <c r="A25" s="0" t="s">
        <v>72</v>
      </c>
      <c r="B25" s="1" t="s">
        <v>73</v>
      </c>
      <c r="C25" s="0" t="s">
        <v>12</v>
      </c>
      <c r="D25" s="0" t="s">
        <v>13</v>
      </c>
      <c r="E25" s="0" t="n">
        <v>103144</v>
      </c>
      <c r="F25" s="0" t="s">
        <v>14</v>
      </c>
      <c r="G25" s="2" t="s">
        <v>53</v>
      </c>
      <c r="I25" s="0" t="s">
        <v>17</v>
      </c>
      <c r="J25" s="0" t="s">
        <v>54</v>
      </c>
    </row>
    <row r="26" customFormat="false" ht="12.8" hidden="false" customHeight="false" outlineLevel="0" collapsed="false">
      <c r="A26" s="0" t="s">
        <v>74</v>
      </c>
      <c r="B26" s="1" t="s">
        <v>75</v>
      </c>
      <c r="C26" s="0" t="s">
        <v>12</v>
      </c>
      <c r="D26" s="0" t="s">
        <v>13</v>
      </c>
      <c r="E26" s="0" t="n">
        <v>40296.25118</v>
      </c>
      <c r="F26" s="0" t="s">
        <v>14</v>
      </c>
      <c r="G26" s="2" t="s">
        <v>15</v>
      </c>
      <c r="I26" s="0" t="s">
        <v>76</v>
      </c>
      <c r="J26" s="0" t="s">
        <v>17</v>
      </c>
    </row>
    <row r="27" customFormat="false" ht="12.8" hidden="false" customHeight="false" outlineLevel="0" collapsed="false">
      <c r="A27" s="0" t="s">
        <v>74</v>
      </c>
      <c r="B27" s="1" t="s">
        <v>75</v>
      </c>
      <c r="C27" s="0" t="s">
        <v>12</v>
      </c>
      <c r="D27" s="0" t="s">
        <v>13</v>
      </c>
      <c r="E27" s="0" t="n">
        <v>672001.919295</v>
      </c>
      <c r="F27" s="0" t="s">
        <v>14</v>
      </c>
      <c r="G27" s="2" t="s">
        <v>15</v>
      </c>
      <c r="I27" s="0" t="s">
        <v>57</v>
      </c>
      <c r="J27" s="0" t="s">
        <v>17</v>
      </c>
    </row>
    <row r="28" customFormat="false" ht="12.8" hidden="false" customHeight="false" outlineLevel="0" collapsed="false">
      <c r="A28" s="0" t="s">
        <v>77</v>
      </c>
      <c r="B28" s="1" t="s">
        <v>78</v>
      </c>
      <c r="C28" s="0" t="s">
        <v>25</v>
      </c>
      <c r="D28" s="0" t="s">
        <v>26</v>
      </c>
      <c r="E28" s="0" t="n">
        <v>37126.2029642457</v>
      </c>
      <c r="F28" s="0" t="s">
        <v>27</v>
      </c>
      <c r="G28" s="2" t="s">
        <v>49</v>
      </c>
      <c r="I28" s="0" t="s">
        <v>17</v>
      </c>
      <c r="J28" s="0" t="s">
        <v>50</v>
      </c>
    </row>
    <row r="29" customFormat="false" ht="12.8" hidden="false" customHeight="false" outlineLevel="0" collapsed="false">
      <c r="A29" s="0" t="s">
        <v>79</v>
      </c>
      <c r="B29" s="1" t="s">
        <v>80</v>
      </c>
      <c r="C29" s="0" t="s">
        <v>12</v>
      </c>
      <c r="D29" s="0" t="s">
        <v>13</v>
      </c>
      <c r="E29" s="0" t="n">
        <v>142459</v>
      </c>
      <c r="F29" s="0" t="s">
        <v>14</v>
      </c>
      <c r="G29" s="2" t="s">
        <v>53</v>
      </c>
      <c r="I29" s="0" t="s">
        <v>17</v>
      </c>
      <c r="J29" s="0" t="s">
        <v>54</v>
      </c>
    </row>
    <row r="30" customFormat="false" ht="12.8" hidden="false" customHeight="false" outlineLevel="0" collapsed="false">
      <c r="A30" s="0" t="s">
        <v>81</v>
      </c>
      <c r="B30" s="1" t="s">
        <v>82</v>
      </c>
      <c r="C30" s="0" t="s">
        <v>12</v>
      </c>
      <c r="D30" s="0" t="s">
        <v>13</v>
      </c>
      <c r="E30" s="0" t="n">
        <v>17807</v>
      </c>
      <c r="F30" s="0" t="s">
        <v>14</v>
      </c>
      <c r="G30" s="3" t="s">
        <v>67</v>
      </c>
      <c r="I30" s="0" t="s">
        <v>17</v>
      </c>
      <c r="J30" s="0" t="s">
        <v>83</v>
      </c>
    </row>
    <row r="31" customFormat="false" ht="12.8" hidden="false" customHeight="false" outlineLevel="0" collapsed="false">
      <c r="A31" s="0" t="s">
        <v>81</v>
      </c>
      <c r="B31" s="1" t="s">
        <v>82</v>
      </c>
      <c r="C31" s="0" t="s">
        <v>69</v>
      </c>
      <c r="D31" s="0" t="s">
        <v>70</v>
      </c>
      <c r="E31" s="0" t="n">
        <v>0.49709566</v>
      </c>
      <c r="F31" s="0" t="s">
        <v>71</v>
      </c>
      <c r="G31" s="3"/>
      <c r="I31" s="0" t="s">
        <v>84</v>
      </c>
      <c r="J31" s="0" t="s">
        <v>17</v>
      </c>
    </row>
    <row r="32" customFormat="false" ht="12.8" hidden="false" customHeight="false" outlineLevel="0" collapsed="false">
      <c r="A32" s="0" t="s">
        <v>85</v>
      </c>
      <c r="B32" s="1" t="s">
        <v>86</v>
      </c>
      <c r="C32" s="0" t="s">
        <v>12</v>
      </c>
      <c r="D32" s="0" t="s">
        <v>13</v>
      </c>
      <c r="E32" s="0" t="n">
        <v>17807</v>
      </c>
      <c r="F32" s="0" t="s">
        <v>14</v>
      </c>
      <c r="G32" s="3" t="s">
        <v>60</v>
      </c>
      <c r="I32" s="0" t="s">
        <v>17</v>
      </c>
      <c r="J32" s="0" t="s">
        <v>87</v>
      </c>
    </row>
    <row r="33" customFormat="false" ht="12.8" hidden="false" customHeight="false" outlineLevel="0" collapsed="false">
      <c r="A33" s="0" t="s">
        <v>85</v>
      </c>
      <c r="B33" s="1" t="s">
        <v>86</v>
      </c>
      <c r="C33" s="0" t="s">
        <v>62</v>
      </c>
      <c r="D33" s="0" t="s">
        <v>63</v>
      </c>
      <c r="E33" s="0" t="n">
        <v>7.5080970163678</v>
      </c>
      <c r="F33" s="0" t="s">
        <v>64</v>
      </c>
      <c r="G33" s="3"/>
      <c r="I33" s="0" t="s">
        <v>87</v>
      </c>
      <c r="J33" s="0" t="s">
        <v>17</v>
      </c>
    </row>
    <row r="34" customFormat="false" ht="12.8" hidden="false" customHeight="false" outlineLevel="0" collapsed="false">
      <c r="A34" s="0" t="s">
        <v>88</v>
      </c>
      <c r="B34" s="1" t="s">
        <v>89</v>
      </c>
      <c r="C34" s="0" t="s">
        <v>12</v>
      </c>
      <c r="D34" s="0" t="s">
        <v>13</v>
      </c>
      <c r="E34" s="0" t="n">
        <v>106845</v>
      </c>
      <c r="F34" s="0" t="s">
        <v>14</v>
      </c>
      <c r="G34" s="3" t="s">
        <v>28</v>
      </c>
      <c r="H34" s="4" t="n">
        <f aca="false">+E34/E35</f>
        <v>2.09674466397784</v>
      </c>
      <c r="I34" s="0" t="s">
        <v>17</v>
      </c>
      <c r="J34" s="0" t="s">
        <v>90</v>
      </c>
    </row>
    <row r="35" customFormat="false" ht="12.8" hidden="false" customHeight="false" outlineLevel="0" collapsed="false">
      <c r="A35" s="0" t="s">
        <v>88</v>
      </c>
      <c r="B35" s="1" t="s">
        <v>89</v>
      </c>
      <c r="C35" s="0" t="s">
        <v>25</v>
      </c>
      <c r="D35" s="0" t="s">
        <v>26</v>
      </c>
      <c r="E35" s="0" t="n">
        <v>50957.5638062191</v>
      </c>
      <c r="F35" s="0" t="s">
        <v>27</v>
      </c>
      <c r="G35" s="3"/>
      <c r="H35" s="3"/>
      <c r="I35" s="0" t="s">
        <v>91</v>
      </c>
      <c r="J35" s="0" t="s">
        <v>17</v>
      </c>
    </row>
    <row r="36" customFormat="false" ht="12.8" hidden="false" customHeight="false" outlineLevel="0" collapsed="false">
      <c r="A36" s="0" t="s">
        <v>92</v>
      </c>
      <c r="B36" s="1" t="s">
        <v>93</v>
      </c>
      <c r="C36" s="0" t="s">
        <v>25</v>
      </c>
      <c r="D36" s="0" t="s">
        <v>26</v>
      </c>
      <c r="E36" s="0" t="n">
        <v>50957.5638062191</v>
      </c>
      <c r="F36" s="0" t="s">
        <v>27</v>
      </c>
      <c r="G36" s="0" t="s">
        <v>49</v>
      </c>
      <c r="I36" s="0" t="s">
        <v>17</v>
      </c>
      <c r="J36" s="0" t="s">
        <v>50</v>
      </c>
    </row>
    <row r="37" customFormat="false" ht="12.8" hidden="false" customHeight="false" outlineLevel="0" collapsed="false">
      <c r="A37" s="0" t="s">
        <v>94</v>
      </c>
      <c r="B37" s="1" t="s">
        <v>95</v>
      </c>
      <c r="C37" s="0" t="s">
        <v>69</v>
      </c>
      <c r="D37" s="0" t="s">
        <v>70</v>
      </c>
      <c r="E37" s="0" t="n">
        <v>0.85273572</v>
      </c>
      <c r="F37" s="0" t="s">
        <v>71</v>
      </c>
      <c r="G37" s="2" t="s">
        <v>53</v>
      </c>
      <c r="I37" s="0" t="s">
        <v>17</v>
      </c>
      <c r="J37" s="0" t="s">
        <v>54</v>
      </c>
    </row>
    <row r="38" customFormat="false" ht="12.8" hidden="false" customHeight="false" outlineLevel="0" collapsed="false">
      <c r="A38" s="0" t="s">
        <v>96</v>
      </c>
      <c r="B38" s="1" t="s">
        <v>97</v>
      </c>
      <c r="C38" s="0" t="s">
        <v>62</v>
      </c>
      <c r="D38" s="0" t="s">
        <v>63</v>
      </c>
      <c r="E38" s="0" t="n">
        <v>12.9359972563678</v>
      </c>
      <c r="F38" s="0" t="s">
        <v>64</v>
      </c>
      <c r="G38" s="2" t="s">
        <v>53</v>
      </c>
      <c r="I38" s="0" t="s">
        <v>17</v>
      </c>
      <c r="J38" s="0" t="s">
        <v>54</v>
      </c>
    </row>
    <row r="39" customFormat="false" ht="12.8" hidden="false" customHeight="false" outlineLevel="0" collapsed="false">
      <c r="A39" s="0" t="s">
        <v>98</v>
      </c>
      <c r="B39" s="1" t="s">
        <v>99</v>
      </c>
      <c r="C39" s="0" t="s">
        <v>12</v>
      </c>
      <c r="D39" s="0" t="s">
        <v>13</v>
      </c>
      <c r="E39" s="0" t="n">
        <v>500000</v>
      </c>
      <c r="F39" s="0" t="s">
        <v>14</v>
      </c>
      <c r="G39" s="3" t="s">
        <v>28</v>
      </c>
      <c r="H39" s="3" t="n">
        <f aca="false">+(E39+E40)/E41</f>
        <v>1.74601019234834</v>
      </c>
      <c r="I39" s="0" t="s">
        <v>17</v>
      </c>
      <c r="J39" s="0" t="s">
        <v>100</v>
      </c>
    </row>
    <row r="40" customFormat="false" ht="12.8" hidden="false" customHeight="false" outlineLevel="0" collapsed="false">
      <c r="A40" s="0" t="s">
        <v>101</v>
      </c>
      <c r="B40" s="1" t="s">
        <v>102</v>
      </c>
      <c r="C40" s="0" t="s">
        <v>12</v>
      </c>
      <c r="D40" s="0" t="s">
        <v>13</v>
      </c>
      <c r="E40" s="0" t="n">
        <v>236812.428441</v>
      </c>
      <c r="F40" s="0" t="s">
        <v>14</v>
      </c>
      <c r="G40" s="3"/>
      <c r="H40" s="3"/>
      <c r="I40" s="0" t="s">
        <v>17</v>
      </c>
      <c r="J40" s="0" t="s">
        <v>103</v>
      </c>
    </row>
    <row r="41" customFormat="false" ht="12.8" hidden="false" customHeight="false" outlineLevel="0" collapsed="false">
      <c r="A41" s="0" t="s">
        <v>104</v>
      </c>
      <c r="B41" s="1" t="s">
        <v>105</v>
      </c>
      <c r="C41" s="0" t="s">
        <v>25</v>
      </c>
      <c r="D41" s="0" t="s">
        <v>26</v>
      </c>
      <c r="E41" s="0" t="n">
        <v>421997.78195453</v>
      </c>
      <c r="F41" s="0" t="s">
        <v>27</v>
      </c>
      <c r="G41" s="3"/>
      <c r="H41" s="3"/>
      <c r="I41" s="0" t="s">
        <v>44</v>
      </c>
      <c r="J41" s="0" t="s">
        <v>17</v>
      </c>
    </row>
    <row r="45" customFormat="false" ht="12.8" hidden="false" customHeight="false" outlineLevel="0" collapsed="false">
      <c r="A45" s="0" t="s">
        <v>106</v>
      </c>
      <c r="B45" s="5" t="n">
        <f aca="false">+E2+E3+E4+E11+E15+E16+E26+E27</f>
        <v>1602990.173678</v>
      </c>
    </row>
    <row r="46" customFormat="false" ht="12.8" hidden="false" customHeight="false" outlineLevel="0" collapsed="false">
      <c r="A46" s="0" t="s">
        <v>107</v>
      </c>
      <c r="B46" s="6" t="n">
        <f aca="false">+E5+E7+E9+E12+E20+E35+E41</f>
        <v>587395.310601107</v>
      </c>
    </row>
    <row r="47" customFormat="false" ht="12.8" hidden="false" customHeight="false" outlineLevel="0" collapsed="false">
      <c r="A47" s="0" t="s">
        <v>108</v>
      </c>
      <c r="B47" s="6" t="n">
        <f aca="false">+E18</f>
        <v>106796.599269747</v>
      </c>
    </row>
    <row r="48" customFormat="false" ht="12.8" hidden="false" customHeight="false" outlineLevel="0" collapsed="false">
      <c r="A48" s="0" t="s">
        <v>109</v>
      </c>
      <c r="B48" s="7" t="n">
        <f aca="false">+B46-B47</f>
        <v>480598.71133136</v>
      </c>
    </row>
    <row r="50" customFormat="false" ht="12.8" hidden="false" customHeight="false" outlineLevel="0" collapsed="false">
      <c r="A50" s="0" t="s">
        <v>110</v>
      </c>
      <c r="B50" s="8" t="n">
        <f aca="false">+E29+E25</f>
        <v>245603</v>
      </c>
      <c r="C50" s="9" t="n">
        <f aca="false">+B50/B45</f>
        <v>0.153215536834186</v>
      </c>
    </row>
    <row r="51" customFormat="false" ht="12.8" hidden="false" customHeight="false" outlineLevel="0" collapsed="false">
      <c r="A51" s="0" t="s">
        <v>111</v>
      </c>
      <c r="B51" s="8" t="n">
        <f aca="false">+E30+E32+E23+E21</f>
        <v>61400</v>
      </c>
      <c r="C51" s="9" t="n">
        <f aca="false">+B51/B45</f>
        <v>0.0383034163329399</v>
      </c>
    </row>
    <row r="52" customFormat="false" ht="12.8" hidden="false" customHeight="false" outlineLevel="0" collapsed="false">
      <c r="A52" s="0" t="s">
        <v>112</v>
      </c>
      <c r="B52" s="8" t="n">
        <f aca="false">(+E6+E8+E10+E13+E19+E34+E39+E40)*80%</f>
        <v>1036789.7389424</v>
      </c>
      <c r="C52" s="9" t="n">
        <f aca="false">+B52/B45</f>
        <v>0.646784837466299</v>
      </c>
    </row>
    <row r="53" customFormat="false" ht="12.8" hidden="false" customHeight="false" outlineLevel="0" collapsed="false">
      <c r="A53" s="0" t="s">
        <v>113</v>
      </c>
      <c r="B53" s="8" t="n">
        <f aca="false">(+E6+E8+E10+E13+E19+E34+E39+E40)*20%</f>
        <v>259197.4347356</v>
      </c>
      <c r="C53" s="9" t="n">
        <f aca="false">+B53/B45</f>
        <v>0.161696209366575</v>
      </c>
    </row>
    <row r="56" customFormat="false" ht="12.8" hidden="false" customHeight="false" outlineLevel="0" collapsed="false">
      <c r="B56" s="5"/>
    </row>
  </sheetData>
  <mergeCells count="19">
    <mergeCell ref="G5:G6"/>
    <mergeCell ref="H5:H6"/>
    <mergeCell ref="G7:G8"/>
    <mergeCell ref="H7:H8"/>
    <mergeCell ref="G9:G10"/>
    <mergeCell ref="H9:H10"/>
    <mergeCell ref="G12:G13"/>
    <mergeCell ref="H12:H13"/>
    <mergeCell ref="H14:H15"/>
    <mergeCell ref="G19:G20"/>
    <mergeCell ref="H19:H20"/>
    <mergeCell ref="G21:G22"/>
    <mergeCell ref="G23:G24"/>
    <mergeCell ref="G30:G31"/>
    <mergeCell ref="G32:G33"/>
    <mergeCell ref="G34:G35"/>
    <mergeCell ref="H34:H35"/>
    <mergeCell ref="G39:G41"/>
    <mergeCell ref="H39:H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2022-02-08T13:29:54Z</dcterms:modified>
  <cp:revision>4</cp:revision>
  <dc:subject/>
  <dc:title/>
</cp:coreProperties>
</file>